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autoCompressPictures="0"/>
  <bookViews>
    <workbookView xWindow="6860" yWindow="400" windowWidth="32940" windowHeight="181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9" i="1" l="1" a="1"/>
  <c r="H49" i="1"/>
  <c r="I49" i="1"/>
  <c r="H50" i="1"/>
  <c r="I50" i="1"/>
  <c r="H40" i="1" a="1"/>
  <c r="H40" i="1"/>
  <c r="I40" i="1"/>
  <c r="H41" i="1"/>
  <c r="I41" i="1"/>
  <c r="D10" i="1"/>
  <c r="D9" i="1"/>
  <c r="E9" i="1"/>
  <c r="D11" i="1"/>
  <c r="E10" i="1"/>
  <c r="D12" i="1"/>
  <c r="E11" i="1"/>
  <c r="D13" i="1"/>
  <c r="E12" i="1"/>
  <c r="D14" i="1"/>
  <c r="E13" i="1"/>
  <c r="D15" i="1"/>
  <c r="E14" i="1"/>
  <c r="D16" i="1"/>
  <c r="E15" i="1"/>
  <c r="D17" i="1"/>
  <c r="E16" i="1"/>
  <c r="D18" i="1"/>
  <c r="E17" i="1"/>
  <c r="D19" i="1"/>
  <c r="E18" i="1"/>
  <c r="D20" i="1"/>
  <c r="E19" i="1"/>
  <c r="E23" i="1"/>
  <c r="E24" i="1"/>
  <c r="B10" i="1"/>
  <c r="B11" i="1"/>
  <c r="B12" i="1"/>
  <c r="B13" i="1"/>
  <c r="B14" i="1"/>
  <c r="B15" i="1"/>
  <c r="B16" i="1"/>
  <c r="B17" i="1"/>
  <c r="B18" i="1"/>
  <c r="B19" i="1"/>
  <c r="B20" i="1"/>
  <c r="B9" i="1"/>
  <c r="H16" i="1" a="1"/>
  <c r="H16" i="1"/>
  <c r="I16" i="1"/>
  <c r="H17" i="1"/>
  <c r="I17" i="1"/>
  <c r="E22" i="1"/>
  <c r="R11" i="1"/>
  <c r="Q11" i="1"/>
</calcChain>
</file>

<file path=xl/sharedStrings.xml><?xml version="1.0" encoding="utf-8"?>
<sst xmlns="http://schemas.openxmlformats.org/spreadsheetml/2006/main" count="41" uniqueCount="39">
  <si>
    <t>Dot</t>
  </si>
  <si>
    <t>slope</t>
  </si>
  <si>
    <t>y intercept</t>
  </si>
  <si>
    <t>standard error of slope</t>
  </si>
  <si>
    <t>standard error of y intercept</t>
  </si>
  <si>
    <t>The excel function LINEST can calculate the least-squares fit to a straight line, y=mx+b, and also the standard errors in the slope (m) and y-intercept (b).</t>
  </si>
  <si>
    <t>LINEST returns these parameters in the following order:</t>
  </si>
  <si>
    <t>RAW DATA</t>
  </si>
  <si>
    <t xml:space="preserve">LINEST </t>
  </si>
  <si>
    <t>Final determination of acceleration due to gravity:</t>
    <phoneticPr fontId="2" type="noConversion"/>
  </si>
  <si>
    <t>FIT TO VELOCITY</t>
  </si>
  <si>
    <t>dt=0</t>
  </si>
  <si>
    <t xml:space="preserve"> </t>
  </si>
  <si>
    <t>dv=2.1 cm/s</t>
  </si>
  <si>
    <t>dr=0.05 cm</t>
  </si>
  <si>
    <t>da=63 cm/s^2</t>
  </si>
  <si>
    <t>sec</t>
  </si>
  <si>
    <t>cm</t>
  </si>
  <si>
    <t>cm/sec</t>
  </si>
  <si>
    <t>cm/sec^2</t>
  </si>
  <si>
    <t>i</t>
  </si>
  <si>
    <t>t(i)</t>
  </si>
  <si>
    <t>r(i)</t>
  </si>
  <si>
    <t>v_bar(i)</t>
  </si>
  <si>
    <t>a_bar(i)</t>
  </si>
  <si>
    <t>Time</t>
  </si>
  <si>
    <t>Position</t>
  </si>
  <si>
    <t>Average Velocity</t>
  </si>
  <si>
    <t>Average Acceleration</t>
  </si>
  <si>
    <t>Mean acceleration (cm/s^2)</t>
  </si>
  <si>
    <t>standard deviation</t>
  </si>
  <si>
    <t>standard deviation of the mean</t>
  </si>
  <si>
    <t>acceleration of cylinder (cm/s^2)</t>
  </si>
  <si>
    <t>standard error of acceleration (cm/s^2)</t>
  </si>
  <si>
    <t>velocity at nominal t=0 (cm/sec)</t>
  </si>
  <si>
    <t>standard error of velocity at nominal t=0 (cm/sec)</t>
  </si>
  <si>
    <t>using every other v(i)</t>
  </si>
  <si>
    <t>fit to velocity using every other v(i):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</si>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</sst>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2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1" fillId="3" borderId="9" xfId="0" applyFont="1" applyFill="1" applyBorder="1"/>
    <xf numFmtId="0" fontId="0" fillId="3" borderId="15" xfId="0" applyFill="1" applyBorder="1"/>
    <xf numFmtId="0" fontId="0" fillId="3" borderId="10" xfId="0" applyFill="1" applyBorder="1"/>
    <xf numFmtId="0" fontId="0" fillId="3" borderId="12" xfId="0" applyFill="1" applyBorder="1"/>
    <xf numFmtId="0" fontId="0" fillId="0" borderId="16" xfId="0" applyBorder="1"/>
    <xf numFmtId="0" fontId="0" fillId="3" borderId="11" xfId="0" applyFill="1" applyBorder="1"/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7" xfId="0" applyBorder="1"/>
    <xf numFmtId="0" fontId="6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Alignment="1"/>
    <xf numFmtId="165" fontId="0" fillId="2" borderId="0" xfId="0" applyNumberFormat="1" applyFill="1"/>
    <xf numFmtId="0" fontId="0" fillId="2" borderId="0" xfId="0" applyFill="1" applyBorder="1"/>
    <xf numFmtId="0" fontId="0" fillId="0" borderId="9" xfId="0" applyBorder="1" applyAlignment="1"/>
    <xf numFmtId="0" fontId="0" fillId="0" borderId="10" xfId="0" applyBorder="1" applyAlignment="1"/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/>
    <xf numFmtId="0" fontId="0" fillId="3" borderId="9" xfId="0" applyFill="1" applyBorder="1"/>
    <xf numFmtId="0" fontId="0" fillId="0" borderId="9" xfId="0" applyBorder="1"/>
    <xf numFmtId="0" fontId="0" fillId="0" borderId="15" xfId="0" applyBorder="1"/>
    <xf numFmtId="0" fontId="0" fillId="0" borderId="10" xfId="0" applyBorder="1"/>
    <xf numFmtId="0" fontId="7" fillId="0" borderId="0" xfId="0" applyFont="1"/>
    <xf numFmtId="0" fontId="0" fillId="0" borderId="18" xfId="0" applyBorder="1" applyAlignment="1"/>
    <xf numFmtId="0" fontId="0" fillId="0" borderId="19" xfId="0" applyBorder="1" applyAlignme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of cylinder in free fall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Sheet1!$B$9:$B$20</c:f>
              <c:numCache>
                <c:formatCode>0.0000</c:formatCode>
                <c:ptCount val="12"/>
                <c:pt idx="0">
                  <c:v>0.0333333333333333</c:v>
                </c:pt>
                <c:pt idx="1">
                  <c:v>0.0666666666666667</c:v>
                </c:pt>
                <c:pt idx="2">
                  <c:v>0.1</c:v>
                </c:pt>
                <c:pt idx="3">
                  <c:v>0.133333333333333</c:v>
                </c:pt>
                <c:pt idx="4">
                  <c:v>0.166666666666667</c:v>
                </c:pt>
                <c:pt idx="5">
                  <c:v>0.2</c:v>
                </c:pt>
                <c:pt idx="6">
                  <c:v>0.233333333333333</c:v>
                </c:pt>
                <c:pt idx="7">
                  <c:v>0.266666666666667</c:v>
                </c:pt>
                <c:pt idx="8">
                  <c:v>0.3</c:v>
                </c:pt>
                <c:pt idx="9">
                  <c:v>0.333333333333333</c:v>
                </c:pt>
                <c:pt idx="10">
                  <c:v>0.366666666666667</c:v>
                </c:pt>
                <c:pt idx="11">
                  <c:v>0.4</c:v>
                </c:pt>
              </c:numCache>
            </c:numRef>
          </c:xVal>
          <c:yVal>
            <c:numRef>
              <c:f>Sheet1!$D$9:$D$20</c:f>
              <c:numCache>
                <c:formatCode>General</c:formatCode>
                <c:ptCount val="12"/>
                <c:pt idx="0">
                  <c:v>67.2</c:v>
                </c:pt>
                <c:pt idx="1">
                  <c:v>103.2</c:v>
                </c:pt>
                <c:pt idx="2">
                  <c:v>134.7</c:v>
                </c:pt>
                <c:pt idx="3">
                  <c:v>165.6</c:v>
                </c:pt>
                <c:pt idx="4">
                  <c:v>197.4</c:v>
                </c:pt>
                <c:pt idx="5">
                  <c:v>234.6</c:v>
                </c:pt>
                <c:pt idx="6">
                  <c:v>266.6999999999999</c:v>
                </c:pt>
                <c:pt idx="7">
                  <c:v>292.8000000000002</c:v>
                </c:pt>
                <c:pt idx="8">
                  <c:v>333.8999999999999</c:v>
                </c:pt>
                <c:pt idx="9">
                  <c:v>361.2</c:v>
                </c:pt>
                <c:pt idx="10">
                  <c:v>390.3000000000002</c:v>
                </c:pt>
                <c:pt idx="11">
                  <c:v>425.1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342520"/>
        <c:axId val="2077718632"/>
      </c:scatterChart>
      <c:valAx>
        <c:axId val="207134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2077718632"/>
        <c:crosses val="autoZero"/>
        <c:crossBetween val="midCat"/>
      </c:valAx>
      <c:valAx>
        <c:axId val="207771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speed (cm/s)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n-US"/>
          </a:p>
        </c:txPr>
        <c:crossAx val="2071342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18</xdr:row>
      <xdr:rowOff>0</xdr:rowOff>
    </xdr:from>
    <xdr:to>
      <xdr:col>13</xdr:col>
      <xdr:colOff>504825</xdr:colOff>
      <xdr:row>35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0.28242</cdr:x>
      <cdr:y>0.40625</cdr:y>
    </cdr:from>
    <cdr:to>
      <cdr:x>0.42075</cdr:x>
      <cdr:y>0.73958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66900" y="1114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8" workbookViewId="0">
      <selection activeCell="D19" sqref="D19"/>
    </sheetView>
  </sheetViews>
  <sheetFormatPr baseColWidth="10" defaultColWidth="8.83203125" defaultRowHeight="14" x14ac:dyDescent="0"/>
  <cols>
    <col min="2" max="2" width="8.5" customWidth="1"/>
    <col min="3" max="5" width="23.5" customWidth="1"/>
    <col min="6" max="6" width="22.1640625" customWidth="1"/>
    <col min="8" max="8" width="21.83203125" customWidth="1"/>
    <col min="11" max="11" width="39.6640625" customWidth="1"/>
    <col min="15" max="15" width="15.1640625" customWidth="1"/>
    <col min="18" max="18" width="16" customWidth="1"/>
  </cols>
  <sheetData>
    <row r="1" spans="1:18" ht="24" thickTop="1">
      <c r="A1" s="38" t="s">
        <v>7</v>
      </c>
      <c r="B1" s="38"/>
      <c r="C1" s="38"/>
      <c r="D1" s="42"/>
      <c r="E1" s="42"/>
      <c r="H1" s="3" t="s">
        <v>8</v>
      </c>
      <c r="I1" s="4"/>
      <c r="J1" s="4"/>
      <c r="K1" s="5"/>
      <c r="Q1" s="33" t="s">
        <v>9</v>
      </c>
      <c r="R1" s="34"/>
    </row>
    <row r="2" spans="1:18" ht="23">
      <c r="A2" s="19"/>
      <c r="E2" s="19"/>
      <c r="H2" s="27" t="s">
        <v>5</v>
      </c>
      <c r="I2" s="28"/>
      <c r="J2" s="28"/>
      <c r="K2" s="29"/>
      <c r="Q2" s="35"/>
      <c r="R2" s="36"/>
    </row>
    <row r="3" spans="1:18">
      <c r="A3" s="2" t="s">
        <v>0</v>
      </c>
      <c r="B3" s="2" t="s">
        <v>25</v>
      </c>
      <c r="C3" s="2" t="s">
        <v>26</v>
      </c>
      <c r="D3" s="41" t="s">
        <v>27</v>
      </c>
      <c r="E3" s="41" t="s">
        <v>28</v>
      </c>
      <c r="H3" s="27"/>
      <c r="I3" s="28"/>
      <c r="J3" s="28"/>
      <c r="K3" s="29"/>
      <c r="L3" s="2"/>
      <c r="Q3" s="15">
        <v>9.66</v>
      </c>
      <c r="R3" s="16">
        <v>0.06</v>
      </c>
    </row>
    <row r="4" spans="1:18">
      <c r="A4" s="2" t="s">
        <v>20</v>
      </c>
      <c r="B4" s="2" t="s">
        <v>21</v>
      </c>
      <c r="C4" s="2" t="s">
        <v>22</v>
      </c>
      <c r="D4" s="41" t="s">
        <v>23</v>
      </c>
      <c r="E4" s="41" t="s">
        <v>24</v>
      </c>
      <c r="H4" s="27"/>
      <c r="I4" s="28"/>
      <c r="J4" s="28"/>
      <c r="K4" s="29"/>
      <c r="Q4" s="15">
        <v>9.61</v>
      </c>
      <c r="R4" s="16">
        <v>0.06</v>
      </c>
    </row>
    <row r="5" spans="1:18">
      <c r="A5" s="2"/>
      <c r="B5" s="2" t="s">
        <v>16</v>
      </c>
      <c r="C5" s="2" t="s">
        <v>17</v>
      </c>
      <c r="D5" t="s">
        <v>18</v>
      </c>
      <c r="E5" s="2" t="s">
        <v>19</v>
      </c>
      <c r="H5" s="27"/>
      <c r="I5" s="28"/>
      <c r="J5" s="28"/>
      <c r="K5" s="29"/>
      <c r="Q5" s="15"/>
      <c r="R5" s="16"/>
    </row>
    <row r="6" spans="1:18">
      <c r="A6" s="2"/>
      <c r="B6" s="2"/>
      <c r="C6" s="2"/>
      <c r="E6" s="2"/>
      <c r="H6" s="27"/>
      <c r="I6" s="28"/>
      <c r="J6" s="28"/>
      <c r="K6" s="29"/>
      <c r="Q6" s="15"/>
      <c r="R6" s="16"/>
    </row>
    <row r="7" spans="1:18" ht="18">
      <c r="A7" s="2"/>
      <c r="B7" s="37" t="s">
        <v>11</v>
      </c>
      <c r="C7" s="37" t="s">
        <v>14</v>
      </c>
      <c r="D7" s="40" t="s">
        <v>13</v>
      </c>
      <c r="E7" s="37" t="s">
        <v>15</v>
      </c>
      <c r="H7" s="27"/>
      <c r="I7" s="28"/>
      <c r="J7" s="28"/>
      <c r="K7" s="29"/>
      <c r="Q7" s="15"/>
      <c r="R7" s="16"/>
    </row>
    <row r="8" spans="1:18">
      <c r="A8" s="39">
        <v>0</v>
      </c>
      <c r="B8" s="39">
        <v>0</v>
      </c>
      <c r="C8" s="39">
        <v>0</v>
      </c>
      <c r="D8" s="39"/>
      <c r="E8" s="39"/>
      <c r="H8" s="27"/>
      <c r="I8" s="28"/>
      <c r="J8" s="28"/>
      <c r="K8" s="29"/>
      <c r="Q8" s="15"/>
      <c r="R8" s="16"/>
    </row>
    <row r="9" spans="1:18">
      <c r="A9" s="2">
        <v>1</v>
      </c>
      <c r="B9" s="11">
        <f>A9/30</f>
        <v>3.3333333333333333E-2</v>
      </c>
      <c r="C9" s="2">
        <v>2.2400000000000002</v>
      </c>
      <c r="D9" s="13">
        <f>(C9-C8)*30</f>
        <v>67.2</v>
      </c>
      <c r="E9" s="44">
        <f>(D10-D9)*30</f>
        <v>1079.9999999999995</v>
      </c>
      <c r="H9" s="27"/>
      <c r="I9" s="28"/>
      <c r="J9" s="28"/>
      <c r="K9" s="29"/>
      <c r="Q9" s="15">
        <v>9.69</v>
      </c>
      <c r="R9" s="16">
        <v>0.08</v>
      </c>
    </row>
    <row r="10" spans="1:18">
      <c r="A10" s="2">
        <v>2</v>
      </c>
      <c r="B10" s="11">
        <f t="shared" ref="B10:B20" si="0">A10/30</f>
        <v>6.6666666666666666E-2</v>
      </c>
      <c r="C10" s="2">
        <v>5.68</v>
      </c>
      <c r="D10" s="13">
        <f t="shared" ref="D10:D20" si="1">(C10-C9)*30</f>
        <v>103.19999999999999</v>
      </c>
      <c r="E10" s="44">
        <f t="shared" ref="E10:E19" si="2">(D11-D10)*30</f>
        <v>945.00000000000091</v>
      </c>
      <c r="H10" s="30" t="s">
        <v>6</v>
      </c>
      <c r="I10" s="31"/>
      <c r="J10" s="31"/>
      <c r="K10" s="32"/>
      <c r="L10" s="2"/>
      <c r="Q10" s="15"/>
      <c r="R10" s="16"/>
    </row>
    <row r="11" spans="1:18" ht="15" thickBot="1">
      <c r="A11" s="2">
        <v>3</v>
      </c>
      <c r="B11" s="11">
        <f t="shared" si="0"/>
        <v>0.1</v>
      </c>
      <c r="C11" s="2">
        <v>10.17</v>
      </c>
      <c r="D11" s="13">
        <f t="shared" si="1"/>
        <v>134.70000000000002</v>
      </c>
      <c r="E11" s="44">
        <f t="shared" si="2"/>
        <v>926.99999999999932</v>
      </c>
      <c r="H11" s="6" t="s">
        <v>1</v>
      </c>
      <c r="I11" s="2" t="s">
        <v>2</v>
      </c>
      <c r="J11" s="2"/>
      <c r="K11" s="7"/>
      <c r="L11" s="2"/>
      <c r="Q11" s="17">
        <f>(Q3/R3^2+Q4/R4^2+Q9/R9^2)*R11*R11</f>
        <v>9.6470731707317068</v>
      </c>
      <c r="R11" s="18">
        <f>1/SQRT(1/R3^2+1/R4^2+1/R9^2)</f>
        <v>3.7481702853265457E-2</v>
      </c>
    </row>
    <row r="12" spans="1:18" ht="15" thickBot="1">
      <c r="A12" s="2">
        <v>4</v>
      </c>
      <c r="B12" s="11">
        <f t="shared" si="0"/>
        <v>0.13333333333333333</v>
      </c>
      <c r="C12" s="2">
        <v>15.69</v>
      </c>
      <c r="D12" s="13">
        <f t="shared" si="1"/>
        <v>165.6</v>
      </c>
      <c r="E12" s="44">
        <f t="shared" si="2"/>
        <v>954.00000000000034</v>
      </c>
      <c r="H12" s="8" t="s">
        <v>3</v>
      </c>
      <c r="I12" s="9" t="s">
        <v>4</v>
      </c>
      <c r="J12" s="9"/>
      <c r="K12" s="10"/>
    </row>
    <row r="13" spans="1:18" ht="15" thickTop="1">
      <c r="A13" s="2">
        <v>5</v>
      </c>
      <c r="B13" s="11">
        <f t="shared" si="0"/>
        <v>0.16666666666666666</v>
      </c>
      <c r="C13" s="2">
        <v>22.27</v>
      </c>
      <c r="D13" s="13">
        <f t="shared" si="1"/>
        <v>197.4</v>
      </c>
      <c r="E13" s="44">
        <f t="shared" si="2"/>
        <v>1116.0000000000005</v>
      </c>
      <c r="J13" s="2"/>
      <c r="K13" s="2"/>
    </row>
    <row r="14" spans="1:18" ht="15" thickBot="1">
      <c r="A14" s="2">
        <v>6</v>
      </c>
      <c r="B14" s="11">
        <f t="shared" si="0"/>
        <v>0.2</v>
      </c>
      <c r="C14" s="2">
        <v>30.09</v>
      </c>
      <c r="D14" s="13">
        <f t="shared" si="1"/>
        <v>234.60000000000002</v>
      </c>
      <c r="E14" s="44">
        <f t="shared" si="2"/>
        <v>962.99999999999727</v>
      </c>
    </row>
    <row r="15" spans="1:18" ht="23">
      <c r="A15" s="2">
        <v>7</v>
      </c>
      <c r="B15" s="11">
        <f t="shared" si="0"/>
        <v>0.23333333333333334</v>
      </c>
      <c r="C15" s="2">
        <v>38.979999999999997</v>
      </c>
      <c r="D15" s="13">
        <f t="shared" si="1"/>
        <v>266.69999999999993</v>
      </c>
      <c r="E15" s="44">
        <f t="shared" si="2"/>
        <v>783.0000000000075</v>
      </c>
      <c r="H15" s="21" t="s">
        <v>10</v>
      </c>
      <c r="I15" s="22"/>
      <c r="J15" s="22"/>
      <c r="K15" s="22"/>
      <c r="L15" s="22"/>
      <c r="M15" s="22"/>
      <c r="N15" s="22"/>
      <c r="O15" s="23"/>
    </row>
    <row r="16" spans="1:18">
      <c r="A16" s="2">
        <v>8</v>
      </c>
      <c r="B16" s="11">
        <f t="shared" si="0"/>
        <v>0.26666666666666666</v>
      </c>
      <c r="C16" s="2">
        <v>48.74</v>
      </c>
      <c r="D16" s="13">
        <f t="shared" si="1"/>
        <v>292.80000000000018</v>
      </c>
      <c r="E16" s="44">
        <f t="shared" si="2"/>
        <v>1232.9999999999905</v>
      </c>
      <c r="H16" s="26">
        <f t="array" ref="H16:I17">LINEST($D$9:$D$20,$B$9:$B$20,,TRUE)</f>
        <v>971.96853146853198</v>
      </c>
      <c r="I16" s="14">
        <v>37.131818181818119</v>
      </c>
      <c r="J16" s="14"/>
      <c r="K16" s="14" t="s">
        <v>32</v>
      </c>
      <c r="L16" s="14" t="s">
        <v>34</v>
      </c>
      <c r="M16" s="14"/>
      <c r="N16" s="14"/>
      <c r="O16" s="24"/>
    </row>
    <row r="17" spans="1:15">
      <c r="A17" s="2">
        <v>9</v>
      </c>
      <c r="B17" s="11">
        <f t="shared" si="0"/>
        <v>0.3</v>
      </c>
      <c r="C17" s="2">
        <v>59.87</v>
      </c>
      <c r="D17" s="13">
        <f t="shared" si="1"/>
        <v>333.89999999999986</v>
      </c>
      <c r="E17" s="44">
        <f t="shared" si="2"/>
        <v>819.00000000000375</v>
      </c>
      <c r="H17" s="26">
        <v>7.0451147777655976</v>
      </c>
      <c r="I17" s="14">
        <v>1.728354694251617</v>
      </c>
      <c r="J17" s="14"/>
      <c r="K17" s="14" t="s">
        <v>33</v>
      </c>
      <c r="L17" s="14" t="s">
        <v>35</v>
      </c>
      <c r="M17" s="14"/>
      <c r="N17" s="14"/>
      <c r="O17" s="24"/>
    </row>
    <row r="18" spans="1:15">
      <c r="A18" s="2">
        <v>10</v>
      </c>
      <c r="B18" s="11">
        <f t="shared" si="0"/>
        <v>0.33333333333333331</v>
      </c>
      <c r="C18" s="2">
        <v>71.91</v>
      </c>
      <c r="D18" s="13">
        <f t="shared" si="1"/>
        <v>361.2</v>
      </c>
      <c r="E18" s="44">
        <f t="shared" si="2"/>
        <v>873.0000000000058</v>
      </c>
      <c r="H18" s="15"/>
      <c r="I18" s="2"/>
      <c r="J18" s="2"/>
      <c r="K18" s="2"/>
      <c r="L18" s="2"/>
      <c r="M18" s="2"/>
      <c r="N18" s="2"/>
      <c r="O18" s="16"/>
    </row>
    <row r="19" spans="1:15">
      <c r="A19" s="2">
        <v>11</v>
      </c>
      <c r="B19" s="11">
        <f t="shared" si="0"/>
        <v>0.36666666666666664</v>
      </c>
      <c r="C19" s="2">
        <v>84.92</v>
      </c>
      <c r="D19" s="13">
        <f t="shared" si="1"/>
        <v>390.30000000000018</v>
      </c>
      <c r="E19" s="44">
        <f t="shared" si="2"/>
        <v>1043.9999999999952</v>
      </c>
      <c r="H19" s="15"/>
      <c r="I19" s="2"/>
      <c r="J19" s="2"/>
      <c r="K19" s="2"/>
      <c r="L19" s="2"/>
      <c r="M19" s="2"/>
      <c r="N19" s="2"/>
      <c r="O19" s="16"/>
    </row>
    <row r="20" spans="1:15">
      <c r="A20" s="2">
        <v>12</v>
      </c>
      <c r="B20" s="11">
        <f t="shared" si="0"/>
        <v>0.4</v>
      </c>
      <c r="C20" s="2">
        <v>99.09</v>
      </c>
      <c r="D20" s="13">
        <f t="shared" si="1"/>
        <v>425.1</v>
      </c>
      <c r="E20" s="2"/>
      <c r="H20" s="15"/>
      <c r="I20" s="2"/>
      <c r="J20" s="2"/>
      <c r="K20" s="2"/>
      <c r="L20" s="2"/>
      <c r="M20" s="2"/>
      <c r="N20" s="2"/>
      <c r="O20" s="16"/>
    </row>
    <row r="21" spans="1:15">
      <c r="A21" s="2" t="s">
        <v>12</v>
      </c>
      <c r="E21" s="2"/>
      <c r="H21" s="15"/>
      <c r="I21" s="2"/>
      <c r="J21" s="2"/>
      <c r="K21" s="2"/>
      <c r="L21" s="2"/>
      <c r="M21" s="2"/>
      <c r="N21" s="2"/>
      <c r="O21" s="16"/>
    </row>
    <row r="22" spans="1:15">
      <c r="D22" s="12" t="s">
        <v>29</v>
      </c>
      <c r="E22" s="43">
        <f>AVERAGE(E9:E19)</f>
        <v>976.09090909090912</v>
      </c>
      <c r="H22" s="15"/>
      <c r="I22" s="2"/>
      <c r="J22" s="2"/>
      <c r="K22" s="2"/>
      <c r="L22" s="2"/>
      <c r="M22" s="2"/>
      <c r="N22" s="2"/>
      <c r="O22" s="16"/>
    </row>
    <row r="23" spans="1:15">
      <c r="D23" t="s">
        <v>30</v>
      </c>
      <c r="E23" s="2">
        <f>STDEV(E9:E19)</f>
        <v>133.27074288488788</v>
      </c>
      <c r="H23" s="15"/>
      <c r="I23" s="2"/>
      <c r="J23" s="2"/>
      <c r="K23" s="2"/>
      <c r="L23" s="2"/>
      <c r="M23" s="2"/>
      <c r="N23" s="2"/>
      <c r="O23" s="16"/>
    </row>
    <row r="24" spans="1:15">
      <c r="D24" t="s">
        <v>31</v>
      </c>
      <c r="E24" s="2">
        <f>E23/SQRT(11)</f>
        <v>40.182640880099967</v>
      </c>
      <c r="H24" s="15"/>
      <c r="I24" s="2"/>
      <c r="J24" s="2"/>
      <c r="K24" s="2"/>
      <c r="L24" s="2"/>
      <c r="M24" s="2"/>
      <c r="N24" s="2"/>
      <c r="O24" s="16"/>
    </row>
    <row r="25" spans="1:15">
      <c r="E25" s="2"/>
      <c r="H25" s="15"/>
      <c r="I25" s="2"/>
      <c r="J25" s="2"/>
      <c r="K25" s="2"/>
      <c r="L25" s="2"/>
      <c r="M25" s="2"/>
      <c r="N25" s="2"/>
      <c r="O25" s="16"/>
    </row>
    <row r="26" spans="1:15">
      <c r="E26" s="2"/>
      <c r="H26" s="15"/>
      <c r="I26" s="2"/>
      <c r="J26" s="2"/>
      <c r="K26" s="2"/>
      <c r="L26" s="2"/>
      <c r="M26" s="2"/>
      <c r="N26" s="2"/>
      <c r="O26" s="16"/>
    </row>
    <row r="27" spans="1:15">
      <c r="E27" s="2"/>
      <c r="H27" s="15"/>
      <c r="I27" s="2"/>
      <c r="J27" s="2"/>
      <c r="K27" s="2"/>
      <c r="L27" s="2"/>
      <c r="M27" s="2"/>
      <c r="N27" s="2"/>
      <c r="O27" s="16"/>
    </row>
    <row r="28" spans="1:15">
      <c r="E28" s="2"/>
      <c r="H28" s="15"/>
      <c r="I28" s="2"/>
      <c r="J28" s="2"/>
      <c r="K28" s="2"/>
      <c r="L28" s="2"/>
      <c r="M28" s="2"/>
      <c r="N28" s="2"/>
      <c r="O28" s="16"/>
    </row>
    <row r="29" spans="1:15">
      <c r="E29" s="2"/>
      <c r="H29" s="15"/>
      <c r="I29" s="2"/>
      <c r="J29" s="2"/>
      <c r="K29" s="2"/>
      <c r="L29" s="2"/>
      <c r="M29" s="2"/>
      <c r="N29" s="2"/>
      <c r="O29" s="16"/>
    </row>
    <row r="30" spans="1:15">
      <c r="E30" s="2"/>
      <c r="H30" s="15"/>
      <c r="I30" s="2"/>
      <c r="J30" s="2"/>
      <c r="K30" s="2"/>
      <c r="L30" s="2"/>
      <c r="M30" s="2"/>
      <c r="N30" s="2"/>
      <c r="O30" s="16"/>
    </row>
    <row r="31" spans="1:15">
      <c r="E31" s="2"/>
      <c r="H31" s="15"/>
      <c r="I31" s="2"/>
      <c r="J31" s="2"/>
      <c r="K31" s="2"/>
      <c r="L31" s="2"/>
      <c r="M31" s="2"/>
      <c r="N31" s="2"/>
      <c r="O31" s="16"/>
    </row>
    <row r="32" spans="1:15">
      <c r="E32" s="2"/>
      <c r="H32" s="15"/>
      <c r="I32" s="2"/>
      <c r="J32" s="2"/>
      <c r="K32" s="2"/>
      <c r="L32" s="2"/>
      <c r="M32" s="2"/>
      <c r="N32" s="2"/>
      <c r="O32" s="16"/>
    </row>
    <row r="33" spans="1:15">
      <c r="B33" s="1"/>
      <c r="C33" s="2"/>
      <c r="D33" s="2"/>
      <c r="E33" s="2"/>
      <c r="H33" s="15"/>
      <c r="I33" s="2"/>
      <c r="J33" s="2"/>
      <c r="K33" s="2"/>
      <c r="L33" s="2"/>
      <c r="M33" s="2"/>
      <c r="N33" s="2"/>
      <c r="O33" s="16"/>
    </row>
    <row r="34" spans="1:15">
      <c r="H34" s="15"/>
      <c r="I34" s="2"/>
      <c r="J34" s="2"/>
      <c r="K34" s="2"/>
      <c r="L34" s="2"/>
      <c r="M34" s="2"/>
      <c r="N34" s="2"/>
      <c r="O34" s="16"/>
    </row>
    <row r="35" spans="1:15">
      <c r="B35" s="20"/>
      <c r="C35" s="20"/>
      <c r="D35" s="20"/>
      <c r="H35" s="15"/>
      <c r="I35" s="2"/>
      <c r="J35" s="2"/>
      <c r="K35" s="2"/>
      <c r="L35" s="2"/>
      <c r="M35" s="2"/>
      <c r="N35" s="2"/>
      <c r="O35" s="16"/>
    </row>
    <row r="36" spans="1:15" ht="15" thickBot="1">
      <c r="B36" s="20"/>
      <c r="C36" s="20"/>
      <c r="D36" s="20"/>
      <c r="H36" s="17"/>
      <c r="I36" s="25"/>
      <c r="J36" s="25"/>
      <c r="K36" s="25"/>
      <c r="L36" s="25"/>
      <c r="M36" s="25"/>
      <c r="N36" s="25"/>
      <c r="O36" s="18"/>
    </row>
    <row r="37" spans="1:15" ht="15" thickBot="1">
      <c r="B37" s="20"/>
      <c r="C37" s="20"/>
      <c r="D37" s="20"/>
    </row>
    <row r="38" spans="1:15" ht="15" thickBot="1">
      <c r="A38" s="45" t="s">
        <v>36</v>
      </c>
      <c r="B38" s="49"/>
      <c r="C38" s="49"/>
      <c r="D38" s="46"/>
    </row>
    <row r="39" spans="1:15" ht="15" thickBot="1">
      <c r="A39" s="15"/>
      <c r="B39" s="2"/>
      <c r="C39" s="2"/>
      <c r="D39" s="16"/>
      <c r="H39" s="55" t="s">
        <v>37</v>
      </c>
      <c r="I39" s="56"/>
    </row>
    <row r="40" spans="1:15">
      <c r="A40" s="15">
        <v>1</v>
      </c>
      <c r="B40" s="2">
        <v>3.3333333333333333E-2</v>
      </c>
      <c r="C40" s="2">
        <v>2.2400000000000002</v>
      </c>
      <c r="D40" s="16">
        <v>67.2</v>
      </c>
      <c r="H40" s="26">
        <f t="array" ref="H40:I41">LINEST($D$40:$D$45,$B$40:$B$45,,TRUE)</f>
        <v>978.17142857142881</v>
      </c>
      <c r="I40" s="24">
        <v>36.065714285714279</v>
      </c>
    </row>
    <row r="41" spans="1:15" ht="15" thickBot="1">
      <c r="A41" s="15">
        <v>3</v>
      </c>
      <c r="B41" s="2">
        <v>0.1</v>
      </c>
      <c r="C41" s="2">
        <v>10.17</v>
      </c>
      <c r="D41" s="16">
        <v>134.70000000000002</v>
      </c>
      <c r="H41" s="47">
        <v>12.70994307859849</v>
      </c>
      <c r="I41" s="48">
        <v>2.9250260769811667</v>
      </c>
    </row>
    <row r="42" spans="1:15">
      <c r="A42" s="15">
        <v>5</v>
      </c>
      <c r="B42" s="2">
        <v>0.16666666666666666</v>
      </c>
      <c r="C42" s="2">
        <v>22.27</v>
      </c>
      <c r="D42" s="16">
        <v>197.4</v>
      </c>
    </row>
    <row r="43" spans="1:15">
      <c r="A43" s="15">
        <v>7</v>
      </c>
      <c r="B43" s="2">
        <v>0.23333333333333334</v>
      </c>
      <c r="C43" s="2">
        <v>38.979999999999997</v>
      </c>
      <c r="D43" s="16">
        <v>266.69999999999993</v>
      </c>
    </row>
    <row r="44" spans="1:15">
      <c r="A44" s="15">
        <v>9</v>
      </c>
      <c r="B44" s="2">
        <v>0.3</v>
      </c>
      <c r="C44" s="2">
        <v>59.87</v>
      </c>
      <c r="D44" s="16">
        <v>333.89999999999986</v>
      </c>
    </row>
    <row r="45" spans="1:15" ht="15" thickBot="1">
      <c r="A45" s="17">
        <v>11</v>
      </c>
      <c r="B45" s="25">
        <v>0.36666666666666664</v>
      </c>
      <c r="C45" s="25">
        <v>84.92</v>
      </c>
      <c r="D45" s="18">
        <v>390.30000000000018</v>
      </c>
    </row>
    <row r="46" spans="1:15" ht="29" thickBot="1">
      <c r="A46" s="54" t="s">
        <v>38</v>
      </c>
    </row>
    <row r="47" spans="1:15" ht="15" thickBot="1">
      <c r="A47" s="51" t="s">
        <v>36</v>
      </c>
      <c r="B47" s="52"/>
      <c r="C47" s="52"/>
      <c r="D47" s="53"/>
    </row>
    <row r="48" spans="1:15" ht="15" thickBot="1">
      <c r="A48" s="15">
        <v>2</v>
      </c>
      <c r="B48" s="2">
        <v>6.6666666666666666E-2</v>
      </c>
      <c r="C48" s="2">
        <v>5.68</v>
      </c>
      <c r="D48" s="16">
        <v>103.19999999999999</v>
      </c>
      <c r="H48" s="45" t="s">
        <v>37</v>
      </c>
      <c r="I48" s="46"/>
    </row>
    <row r="49" spans="1:9">
      <c r="A49" s="15">
        <v>4</v>
      </c>
      <c r="B49" s="2">
        <v>0.13333333333333333</v>
      </c>
      <c r="C49" s="2">
        <v>15.69</v>
      </c>
      <c r="D49" s="16">
        <v>165.6</v>
      </c>
      <c r="H49" s="50">
        <f t="array" ref="H49:I50">LINEST($D$48:$D$53,$B$48:$B$53,,TRUE)</f>
        <v>966.21428571428567</v>
      </c>
      <c r="I49" s="23">
        <v>38.30000000000004</v>
      </c>
    </row>
    <row r="50" spans="1:9" ht="15" thickBot="1">
      <c r="A50" s="15">
        <v>6</v>
      </c>
      <c r="B50" s="2">
        <v>0.2</v>
      </c>
      <c r="C50" s="2">
        <v>30.09</v>
      </c>
      <c r="D50" s="16">
        <v>234.60000000000002</v>
      </c>
      <c r="H50" s="47">
        <v>8.5365361230178234</v>
      </c>
      <c r="I50" s="48">
        <v>2.2163354568166365</v>
      </c>
    </row>
    <row r="51" spans="1:9">
      <c r="A51" s="15">
        <v>8</v>
      </c>
      <c r="B51" s="2">
        <v>0.26666666666666666</v>
      </c>
      <c r="C51" s="2">
        <v>48.74</v>
      </c>
      <c r="D51" s="16">
        <v>292.80000000000018</v>
      </c>
    </row>
    <row r="52" spans="1:9">
      <c r="A52" s="15">
        <v>10</v>
      </c>
      <c r="B52" s="2">
        <v>0.33333333333333331</v>
      </c>
      <c r="C52" s="2">
        <v>71.91</v>
      </c>
      <c r="D52" s="16">
        <v>361.2</v>
      </c>
    </row>
    <row r="53" spans="1:9" ht="15" thickBot="1">
      <c r="A53" s="17">
        <v>12</v>
      </c>
      <c r="B53" s="25">
        <v>0.4</v>
      </c>
      <c r="C53" s="25">
        <v>99.09</v>
      </c>
      <c r="D53" s="18">
        <v>425.1</v>
      </c>
    </row>
  </sheetData>
  <mergeCells count="7">
    <mergeCell ref="H39:I39"/>
    <mergeCell ref="H48:I48"/>
    <mergeCell ref="H2:K9"/>
    <mergeCell ref="H10:K10"/>
    <mergeCell ref="Q1:R2"/>
    <mergeCell ref="A1:E1"/>
    <mergeCell ref="A38:D38"/>
  </mergeCells>
  <phoneticPr fontId="2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User</dc:creator>
  <cp:lastModifiedBy>Reardon</cp:lastModifiedBy>
  <dcterms:created xsi:type="dcterms:W3CDTF">2014-06-22T03:03:57Z</dcterms:created>
  <dcterms:modified xsi:type="dcterms:W3CDTF">2016-02-01T23:06:11Z</dcterms:modified>
</cp:coreProperties>
</file>